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xr:revisionPtr revIDLastSave="1" documentId="11_96F8E775875E4A533E842A949F7A125B12C7EB43" xr6:coauthVersionLast="47" xr6:coauthVersionMax="47" xr10:uidLastSave="{6093EB1C-C8F9-3948-9854-ACF58460B653}"/>
  <bookViews>
    <workbookView xWindow="0" yWindow="0" windowWidth="0" windowHeight="0" activeTab="1" xr2:uid="{00000000-000D-0000-FFFF-FFFF00000000}"/>
  </bookViews>
  <sheets>
    <sheet name="énoncé" sheetId="1" r:id="rId1"/>
    <sheet name="corrigé" sheetId="2" r:id="rId2"/>
  </sheets>
  <definedNames>
    <definedName name="assedic_TA">corrigé!$D$11</definedName>
    <definedName name="assedic_TB">corrigé!$E$11</definedName>
    <definedName name="maladie">corrigé!$B$11</definedName>
    <definedName name="plafond">corrigé!$B$1</definedName>
    <definedName name="retraite_TA">corrigé!$F$11</definedName>
    <definedName name="retraite_TB">corrigé!$G$11</definedName>
    <definedName name="retraite_TC">corrigé!$H$11</definedName>
    <definedName name="vieillesse">corrigé!$C$11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H8" i="2"/>
  <c r="H16" i="2"/>
  <c r="G8" i="2"/>
  <c r="G16" i="2"/>
  <c r="F8" i="2"/>
  <c r="F16" i="2"/>
  <c r="E8" i="2"/>
  <c r="E16" i="2"/>
  <c r="D8" i="2"/>
  <c r="D16" i="2"/>
  <c r="C8" i="2"/>
  <c r="C16" i="2"/>
  <c r="B8" i="2"/>
  <c r="B16" i="2"/>
  <c r="I16" i="2"/>
  <c r="J16" i="2"/>
  <c r="H7" i="2"/>
  <c r="H15" i="2"/>
  <c r="G7" i="2"/>
  <c r="G15" i="2"/>
  <c r="F7" i="2"/>
  <c r="F15" i="2"/>
  <c r="E7" i="2"/>
  <c r="E15" i="2"/>
  <c r="D7" i="2"/>
  <c r="D15" i="2"/>
  <c r="C7" i="2"/>
  <c r="C15" i="2"/>
  <c r="B7" i="2"/>
  <c r="B15" i="2"/>
  <c r="I15" i="2"/>
  <c r="J15" i="2"/>
  <c r="H6" i="2"/>
  <c r="H14" i="2"/>
  <c r="G6" i="2"/>
  <c r="G14" i="2"/>
  <c r="F6" i="2"/>
  <c r="F14" i="2"/>
  <c r="E6" i="2"/>
  <c r="E14" i="2"/>
  <c r="D6" i="2"/>
  <c r="D14" i="2"/>
  <c r="C6" i="2"/>
  <c r="C14" i="2"/>
  <c r="B6" i="2"/>
  <c r="B14" i="2"/>
  <c r="I14" i="2"/>
  <c r="J14" i="2"/>
  <c r="H5" i="2"/>
  <c r="H13" i="2"/>
  <c r="G5" i="2"/>
  <c r="G13" i="2"/>
  <c r="F5" i="2"/>
  <c r="F13" i="2"/>
  <c r="E5" i="2"/>
  <c r="E13" i="2"/>
  <c r="D5" i="2"/>
  <c r="D13" i="2"/>
  <c r="C13" i="2"/>
  <c r="B5" i="2"/>
  <c r="B13" i="2"/>
  <c r="I13" i="2"/>
  <c r="J13" i="2"/>
  <c r="H4" i="2"/>
  <c r="H12" i="2"/>
  <c r="G4" i="2"/>
  <c r="G12" i="2"/>
  <c r="F4" i="2"/>
  <c r="F12" i="2"/>
  <c r="E4" i="2"/>
  <c r="E12" i="2"/>
  <c r="D4" i="2"/>
  <c r="D12" i="2"/>
  <c r="C4" i="2"/>
  <c r="C12" i="2"/>
  <c r="B4" i="2"/>
  <c r="B12" i="2"/>
  <c r="I12" i="2"/>
  <c r="J12" i="2"/>
</calcChain>
</file>

<file path=xl/sharedStrings.xml><?xml version="1.0" encoding="utf-8"?>
<sst xmlns="http://schemas.openxmlformats.org/spreadsheetml/2006/main" count="45" uniqueCount="29">
  <si>
    <t>PLAFOND</t>
  </si>
  <si>
    <t>BRUT</t>
  </si>
  <si>
    <t>Maladie</t>
  </si>
  <si>
    <t>Vieillesse</t>
  </si>
  <si>
    <t>Assedic
Tr A</t>
  </si>
  <si>
    <t>Assedic
Tr B</t>
  </si>
  <si>
    <t>Retraite
TrA</t>
  </si>
  <si>
    <t>Retraite
TrB</t>
  </si>
  <si>
    <t>Retraite TrC</t>
  </si>
  <si>
    <t>Total
retenues</t>
  </si>
  <si>
    <t>Net fiscal</t>
  </si>
  <si>
    <t xml:space="preserve">Travail à exécuter : </t>
  </si>
  <si>
    <t>Faire un 1er tableau contenant les bases de calcul des cotisations selon le modèle ci-dessus.</t>
  </si>
  <si>
    <t>puis un second tableau, toujours sur le même modèle, avec cette fois le calcul des cotisations.</t>
  </si>
  <si>
    <t>AIDE POUR LES CALCULS</t>
  </si>
  <si>
    <r>
      <rPr>
        <b/>
        <sz val="10"/>
        <color theme="1"/>
        <rFont val="Arial"/>
      </rPr>
      <t>La maladie</t>
    </r>
    <r>
      <rPr>
        <sz val="10"/>
        <color theme="1"/>
        <rFont val="Arial"/>
      </rPr>
      <t xml:space="preserve"> se calcule sur le salaire brut</t>
    </r>
  </si>
  <si>
    <r>
      <rPr>
        <b/>
        <sz val="10"/>
        <color theme="1"/>
        <rFont val="Arial"/>
      </rPr>
      <t>La vieillesse</t>
    </r>
    <r>
      <rPr>
        <sz val="10"/>
        <color theme="1"/>
        <rFont val="Arial"/>
      </rPr>
      <t xml:space="preserve"> : si le brut est supérieur au plafond on calcule sur le plafond et dans le cas contraire
la cotisation se calcule sur le brut</t>
    </r>
  </si>
  <si>
    <t>Retraite et assedic</t>
  </si>
  <si>
    <r>
      <rPr>
        <sz val="10"/>
        <color theme="1"/>
        <rFont val="Arial"/>
      </rPr>
      <t xml:space="preserve">Les cotisations Retraite et Assedic se calculent sous forme de tranche.
</t>
    </r>
    <r>
      <rPr>
        <b/>
        <sz val="10"/>
        <color theme="1"/>
        <rFont val="Arial"/>
      </rPr>
      <t>Tranche A</t>
    </r>
    <r>
      <rPr>
        <sz val="10"/>
        <color theme="1"/>
        <rFont val="Arial"/>
      </rPr>
      <t xml:space="preserve"> : ne peut pas être supérieure au plafond de la sécurité sociale. Si le salaire brut ne dépasse pas le plafond, on calcule alors la cotisation sur le salaire brut
</t>
    </r>
    <r>
      <rPr>
        <b/>
        <sz val="10"/>
        <color theme="1"/>
        <rFont val="Arial"/>
      </rPr>
      <t>Tranche B</t>
    </r>
    <r>
      <rPr>
        <sz val="10"/>
        <color theme="1"/>
        <rFont val="Arial"/>
      </rPr>
      <t xml:space="preserve"> : il s'agit du salaire brut - la tranche A, avec un maximum égal à 3 fois le montant du plafond de la sécurité sociale. (il n'y a pas de cotisation si le salaire brut est inférieur au plafond)
T</t>
    </r>
    <r>
      <rPr>
        <b/>
        <sz val="10"/>
        <color theme="1"/>
        <rFont val="Arial"/>
      </rPr>
      <t>ranche C</t>
    </r>
    <r>
      <rPr>
        <sz val="10"/>
        <color theme="1"/>
        <rFont val="Arial"/>
      </rPr>
      <t xml:space="preserve"> : il s'agit du salaire brut - la tranche A - la tranche B, avec un maximum égal à 4 fois le montant du plafond de la sécurité sociale. (il n'y a pas de cotisation si le salaire brut ne dépasse pas 4 fois le montant du plafond).</t>
    </r>
  </si>
  <si>
    <t>Le reste est sans difficulté</t>
  </si>
  <si>
    <t>Assedic TrA</t>
  </si>
  <si>
    <t>Assedic Tr B</t>
  </si>
  <si>
    <t>Retraite TrA</t>
  </si>
  <si>
    <t>Retraite TrB</t>
  </si>
  <si>
    <t xml:space="preserve">SOLUTION </t>
  </si>
  <si>
    <t>Les formules sont à visualiser directement dans les cellules</t>
  </si>
  <si>
    <t>On commence par nommer la cellule B1 "plafond"</t>
  </si>
  <si>
    <t>pour cela cliquer sur B1 puis dans la zone à gauche de la barre de formule (où est inscrit B1), écrire "plafond" et valider en tapant sur "Entrée"</t>
  </si>
  <si>
    <t>On peut utiliser dans cette formule le nom BRUT qui est l'en tête de colonne contenant le salaire brut.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</si>
</sst>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b/>
      <u/>
      <sz val="10"/>
      <color theme="1"/>
      <name val="Arial"/>
    </font>
    <font>
      <sz val="10"/>
      <name val="Arial"/>
    </font>
    <font>
      <b/>
      <i/>
      <sz val="10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" xfId="0" applyNumberFormat="1" applyFont="1" applyBorder="1"/>
    <xf numFmtId="2" fontId="3" fillId="0" borderId="1" xfId="0" applyNumberFormat="1" applyFont="1" applyBorder="1"/>
    <xf numFmtId="0" fontId="4" fillId="0" borderId="0" xfId="0" applyFont="1"/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10" fontId="2" fillId="2" borderId="2" xfId="0" applyNumberFormat="1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 /><Relationship Id="rId3" Type="http://schemas.openxmlformats.org/officeDocument/2006/relationships/theme" Target="theme/theme1.xml" /><Relationship Id="rId7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9" Type="http://schemas.openxmlformats.org/officeDocument/2006/relationships/customXml" Target="../customXml/item3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2.5390625" defaultRowHeight="15" customHeight="1" x14ac:dyDescent="0.15"/>
  <cols>
    <col min="1" max="5" width="9.9765625" customWidth="1"/>
    <col min="6" max="6" width="12.40625" customWidth="1"/>
    <col min="7" max="7" width="12.5390625" customWidth="1"/>
    <col min="8" max="26" width="9.9765625" customWidth="1"/>
  </cols>
  <sheetData>
    <row r="1" spans="1:26" ht="12.75" customHeight="1" x14ac:dyDescent="0.15">
      <c r="A1" s="1" t="s">
        <v>0</v>
      </c>
      <c r="B1" s="2">
        <v>2500</v>
      </c>
    </row>
    <row r="2" spans="1:26" ht="12.75" customHeight="1" x14ac:dyDescent="0.15"/>
    <row r="3" spans="1:26" ht="24" customHeight="1" x14ac:dyDescent="0.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9" t="s">
        <v>9</v>
      </c>
      <c r="J3" s="9" t="s">
        <v>10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15">
      <c r="A4" s="5">
        <v>1210</v>
      </c>
      <c r="B4" s="6"/>
      <c r="C4" s="6"/>
      <c r="D4" s="6"/>
      <c r="E4" s="6"/>
      <c r="F4" s="6"/>
      <c r="G4" s="6"/>
      <c r="H4" s="6"/>
      <c r="I4" s="6"/>
      <c r="J4" s="6"/>
    </row>
    <row r="5" spans="1:26" ht="12.75" customHeight="1" x14ac:dyDescent="0.15">
      <c r="A5" s="5">
        <v>1450</v>
      </c>
      <c r="B5" s="6"/>
      <c r="C5" s="6"/>
      <c r="D5" s="6"/>
      <c r="E5" s="6"/>
      <c r="F5" s="6"/>
      <c r="G5" s="6"/>
      <c r="H5" s="6"/>
      <c r="I5" s="6"/>
      <c r="J5" s="6"/>
    </row>
    <row r="6" spans="1:26" ht="12.75" customHeight="1" x14ac:dyDescent="0.15">
      <c r="A6" s="5">
        <v>1690</v>
      </c>
      <c r="B6" s="6"/>
      <c r="C6" s="6"/>
      <c r="D6" s="6"/>
      <c r="E6" s="6"/>
      <c r="F6" s="6"/>
      <c r="G6" s="6"/>
      <c r="H6" s="6"/>
      <c r="I6" s="6"/>
      <c r="J6" s="6"/>
    </row>
    <row r="7" spans="1:26" ht="12.75" customHeight="1" x14ac:dyDescent="0.15">
      <c r="A7" s="5">
        <v>2700</v>
      </c>
      <c r="B7" s="6"/>
      <c r="C7" s="6"/>
      <c r="D7" s="6"/>
      <c r="E7" s="6"/>
      <c r="F7" s="6"/>
      <c r="G7" s="6"/>
      <c r="H7" s="6"/>
      <c r="I7" s="6"/>
      <c r="J7" s="6"/>
    </row>
    <row r="8" spans="1:26" ht="12.75" customHeight="1" x14ac:dyDescent="0.15">
      <c r="A8" s="5">
        <v>11000</v>
      </c>
      <c r="B8" s="6"/>
      <c r="C8" s="6"/>
      <c r="D8" s="6"/>
      <c r="E8" s="6"/>
      <c r="F8" s="6"/>
      <c r="G8" s="6"/>
      <c r="H8" s="6"/>
      <c r="I8" s="6"/>
      <c r="J8" s="6"/>
    </row>
    <row r="9" spans="1:26" ht="12.75" customHeight="1" x14ac:dyDescent="0.15"/>
    <row r="10" spans="1:26" ht="12.75" customHeight="1" x14ac:dyDescent="0.15">
      <c r="A10" s="2" t="s">
        <v>11</v>
      </c>
    </row>
    <row r="11" spans="1:26" ht="12.75" customHeight="1" x14ac:dyDescent="0.15">
      <c r="A11" s="1" t="s">
        <v>12</v>
      </c>
    </row>
    <row r="12" spans="1:26" ht="12.75" customHeight="1" x14ac:dyDescent="0.15">
      <c r="A12" s="1" t="s">
        <v>13</v>
      </c>
    </row>
    <row r="13" spans="1:26" ht="12.75" customHeight="1" x14ac:dyDescent="0.15"/>
    <row r="14" spans="1:26" ht="12.75" customHeight="1" x14ac:dyDescent="0.15">
      <c r="A14" s="7" t="s">
        <v>14</v>
      </c>
      <c r="B14" s="7"/>
    </row>
    <row r="15" spans="1:26" ht="12.75" customHeight="1" x14ac:dyDescent="0.15"/>
    <row r="16" spans="1:26" ht="12.75" customHeight="1" x14ac:dyDescent="0.15">
      <c r="A16" s="2" t="s">
        <v>15</v>
      </c>
    </row>
    <row r="17" spans="1:8" ht="29.25" customHeight="1" x14ac:dyDescent="0.15">
      <c r="A17" s="15" t="s">
        <v>16</v>
      </c>
      <c r="B17" s="16"/>
      <c r="C17" s="16"/>
      <c r="D17" s="16"/>
      <c r="E17" s="16"/>
      <c r="F17" s="16"/>
      <c r="G17" s="16"/>
      <c r="H17" s="16"/>
    </row>
    <row r="18" spans="1:8" ht="29.25" customHeight="1" x14ac:dyDescent="0.15">
      <c r="A18" s="2" t="s">
        <v>17</v>
      </c>
      <c r="B18" s="8"/>
      <c r="C18" s="8"/>
      <c r="D18" s="8"/>
      <c r="E18" s="8"/>
      <c r="F18" s="8"/>
      <c r="G18" s="8"/>
      <c r="H18" s="8"/>
    </row>
    <row r="19" spans="1:8" ht="117" customHeight="1" x14ac:dyDescent="0.15">
      <c r="A19" s="17" t="s">
        <v>18</v>
      </c>
      <c r="B19" s="16"/>
      <c r="C19" s="16"/>
      <c r="D19" s="16"/>
      <c r="E19" s="16"/>
      <c r="F19" s="16"/>
      <c r="G19" s="16"/>
    </row>
    <row r="20" spans="1:8" ht="24" customHeight="1" x14ac:dyDescent="0.15">
      <c r="A20" s="1" t="s">
        <v>19</v>
      </c>
    </row>
    <row r="21" spans="1:8" ht="12.75" customHeight="1" x14ac:dyDescent="0.15"/>
    <row r="22" spans="1:8" ht="12.75" customHeight="1" x14ac:dyDescent="0.15"/>
    <row r="23" spans="1:8" ht="12.75" customHeight="1" x14ac:dyDescent="0.15"/>
    <row r="24" spans="1:8" ht="12.75" customHeight="1" x14ac:dyDescent="0.15"/>
    <row r="25" spans="1:8" ht="12.75" customHeight="1" x14ac:dyDescent="0.15"/>
    <row r="26" spans="1:8" ht="12.75" customHeight="1" x14ac:dyDescent="0.15"/>
    <row r="27" spans="1:8" ht="12.75" customHeight="1" x14ac:dyDescent="0.15"/>
    <row r="28" spans="1:8" ht="12.75" customHeight="1" x14ac:dyDescent="0.15"/>
    <row r="29" spans="1:8" ht="12.75" customHeight="1" x14ac:dyDescent="0.15"/>
    <row r="30" spans="1:8" ht="12.75" customHeight="1" x14ac:dyDescent="0.15"/>
    <row r="31" spans="1:8" ht="12.75" customHeight="1" x14ac:dyDescent="0.15"/>
    <row r="32" spans="1:8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2">
    <mergeCell ref="A17:H17"/>
    <mergeCell ref="A19:G1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0"/>
  <sheetViews>
    <sheetView tabSelected="1" workbookViewId="0">
      <selection activeCell="C5" sqref="C5"/>
    </sheetView>
  </sheetViews>
  <sheetFormatPr defaultColWidth="12.5390625" defaultRowHeight="15" customHeight="1" x14ac:dyDescent="0.15"/>
  <cols>
    <col min="1" max="10" width="9.70703125" customWidth="1"/>
    <col min="11" max="26" width="9.9765625" customWidth="1"/>
  </cols>
  <sheetData>
    <row r="1" spans="1:10" ht="12.75" customHeight="1" x14ac:dyDescent="0.15">
      <c r="A1" s="1" t="s">
        <v>0</v>
      </c>
      <c r="B1" s="2">
        <v>2500</v>
      </c>
    </row>
    <row r="2" spans="1:10" ht="12.75" customHeight="1" x14ac:dyDescent="0.15"/>
    <row r="3" spans="1:10" ht="25.5" customHeight="1" x14ac:dyDescent="0.15">
      <c r="A3" s="3" t="s">
        <v>1</v>
      </c>
      <c r="B3" s="3" t="s">
        <v>2</v>
      </c>
      <c r="C3" s="3" t="s">
        <v>3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8</v>
      </c>
    </row>
    <row r="4" spans="1:10" ht="12.75" customHeight="1" x14ac:dyDescent="0.15">
      <c r="A4" s="5">
        <v>1210</v>
      </c>
      <c r="B4" s="6" t="e">
        <f t="shared" ref="B4:B8" ca="1" si="0">UNSUPPORTED</f>
        <v>#NAME?</v>
      </c>
      <c r="C4" s="6">
        <f>MIN($A4,plafond)</f>
        <v>1210</v>
      </c>
      <c r="D4" s="6">
        <f>MIN($A4,plafond)</f>
        <v>1210</v>
      </c>
      <c r="E4" s="6">
        <f>IF($A4&gt;plafond,MIN(($A4-plafond),plafond*3),0)</f>
        <v>0</v>
      </c>
      <c r="F4" s="6">
        <f>MIN($A4,plafond)</f>
        <v>1210</v>
      </c>
      <c r="G4" s="6">
        <f>IF($A4&gt;plafond,MIN(($A4-plafond),plafond*3),0)</f>
        <v>0</v>
      </c>
      <c r="H4" s="6">
        <f>IF($A4&gt;plafond*4,MIN(($A4-plafond*4),plafond*4),0)</f>
        <v>0</v>
      </c>
    </row>
    <row r="5" spans="1:10" ht="12.75" customHeight="1" x14ac:dyDescent="0.15">
      <c r="A5" s="5">
        <v>1450</v>
      </c>
      <c r="B5" s="6" t="e">
        <f t="shared" ca="1" si="0"/>
        <v>#NAME?</v>
      </c>
      <c r="C5" s="6">
        <f>MIN($A5,plafond)</f>
        <v>1450</v>
      </c>
      <c r="D5" s="6">
        <f>MIN($A5,plafond)</f>
        <v>1450</v>
      </c>
      <c r="E5" s="6">
        <f>IF($A5&gt;plafond,MIN(($A5-plafond),plafond*3),0)</f>
        <v>0</v>
      </c>
      <c r="F5" s="6">
        <f>MIN($A5,plafond)</f>
        <v>1450</v>
      </c>
      <c r="G5" s="6">
        <f>IF($A5&gt;plafond,MIN(($A5-plafond),plafond*3),0)</f>
        <v>0</v>
      </c>
      <c r="H5" s="6">
        <f>IF($A5&gt;plafond*4,MIN(($A5-plafond*4),plafond*4),0)</f>
        <v>0</v>
      </c>
    </row>
    <row r="6" spans="1:10" ht="12.75" customHeight="1" x14ac:dyDescent="0.15">
      <c r="A6" s="5">
        <v>1690</v>
      </c>
      <c r="B6" s="6" t="e">
        <f t="shared" ca="1" si="0"/>
        <v>#NAME?</v>
      </c>
      <c r="C6" s="6">
        <f>MIN($A6,plafond)</f>
        <v>1690</v>
      </c>
      <c r="D6" s="6">
        <f>MIN($A6,plafond)</f>
        <v>1690</v>
      </c>
      <c r="E6" s="6">
        <f>IF($A6&gt;plafond,MIN(($A6-plafond),plafond*3),0)</f>
        <v>0</v>
      </c>
      <c r="F6" s="6">
        <f>MIN($A6,plafond)</f>
        <v>1690</v>
      </c>
      <c r="G6" s="6">
        <f>IF($A6&gt;plafond,MIN(($A6-plafond),plafond*3),0)</f>
        <v>0</v>
      </c>
      <c r="H6" s="6">
        <f>IF($A6&gt;plafond*4,MIN(($A6-plafond*4),plafond*4),0)</f>
        <v>0</v>
      </c>
    </row>
    <row r="7" spans="1:10" ht="12.75" customHeight="1" x14ac:dyDescent="0.15">
      <c r="A7" s="5">
        <v>2700</v>
      </c>
      <c r="B7" s="6" t="e">
        <f t="shared" ca="1" si="0"/>
        <v>#NAME?</v>
      </c>
      <c r="C7" s="6">
        <f>MIN($A7,plafond)</f>
        <v>2500</v>
      </c>
      <c r="D7" s="6">
        <f>MIN($A7,plafond)</f>
        <v>2500</v>
      </c>
      <c r="E7" s="6">
        <f>IF($A7&gt;plafond,MIN(($A7-plafond),plafond*3),0)</f>
        <v>200</v>
      </c>
      <c r="F7" s="6">
        <f>MIN($A7,plafond)</f>
        <v>2500</v>
      </c>
      <c r="G7" s="6">
        <f>IF($A7&gt;plafond,MIN(($A7-plafond),plafond*3),0)</f>
        <v>200</v>
      </c>
      <c r="H7" s="6">
        <f>IF($A7&gt;plafond*4,MIN(($A7-plafond*4),plafond*4),0)</f>
        <v>0</v>
      </c>
    </row>
    <row r="8" spans="1:10" ht="12.75" customHeight="1" x14ac:dyDescent="0.15">
      <c r="A8" s="5">
        <v>11000</v>
      </c>
      <c r="B8" s="6" t="e">
        <f t="shared" ca="1" si="0"/>
        <v>#NAME?</v>
      </c>
      <c r="C8" s="6">
        <f>MIN($A8,plafond)</f>
        <v>2500</v>
      </c>
      <c r="D8" s="6">
        <f>MIN($A8,plafond)</f>
        <v>2500</v>
      </c>
      <c r="E8" s="6">
        <f>IF($A8&gt;plafond,MIN(($A8-plafond),plafond*3),0)</f>
        <v>7500</v>
      </c>
      <c r="F8" s="6">
        <f>MIN($A8,plafond)</f>
        <v>2500</v>
      </c>
      <c r="G8" s="6">
        <f>IF($A8&gt;plafond,MIN(($A8-plafond),plafond*3),0)</f>
        <v>7500</v>
      </c>
      <c r="H8" s="6">
        <f>IF($A8&gt;plafond*4,MIN(($A8-plafond*4),plafond*4),0)</f>
        <v>1000</v>
      </c>
    </row>
    <row r="9" spans="1:10" ht="12.75" customHeight="1" x14ac:dyDescent="0.15"/>
    <row r="10" spans="1:10" ht="25.5" customHeight="1" x14ac:dyDescent="0.15">
      <c r="B10" s="3" t="s">
        <v>2</v>
      </c>
      <c r="C10" s="3" t="s">
        <v>3</v>
      </c>
      <c r="D10" s="3" t="s">
        <v>20</v>
      </c>
      <c r="E10" s="3" t="s">
        <v>21</v>
      </c>
      <c r="F10" s="3" t="s">
        <v>22</v>
      </c>
      <c r="G10" s="3" t="s">
        <v>23</v>
      </c>
      <c r="H10" s="3" t="s">
        <v>8</v>
      </c>
      <c r="I10" s="18" t="s">
        <v>9</v>
      </c>
      <c r="J10" s="20" t="s">
        <v>10</v>
      </c>
    </row>
    <row r="11" spans="1:10" ht="12.75" customHeight="1" x14ac:dyDescent="0.15">
      <c r="A11" s="10" t="s">
        <v>1</v>
      </c>
      <c r="B11" s="13">
        <v>7.4999999999999997E-3</v>
      </c>
      <c r="C11" s="13">
        <v>6.5500000000000003E-2</v>
      </c>
      <c r="D11" s="13">
        <v>2.4E-2</v>
      </c>
      <c r="E11" s="13">
        <v>2.5000000000000001E-2</v>
      </c>
      <c r="F11" s="14">
        <v>0.03</v>
      </c>
      <c r="G11" s="14">
        <v>7.4999999999999997E-2</v>
      </c>
      <c r="H11" s="14">
        <v>0.1</v>
      </c>
      <c r="I11" s="19"/>
      <c r="J11" s="19"/>
    </row>
    <row r="12" spans="1:10" ht="12.75" customHeight="1" x14ac:dyDescent="0.15">
      <c r="A12" s="5">
        <v>1210</v>
      </c>
      <c r="B12" s="6" t="e">
        <f ca="1">B4*maladie</f>
        <v>#NAME?</v>
      </c>
      <c r="C12" s="6">
        <f>C4*vieillesse</f>
        <v>79.25500000000001</v>
      </c>
      <c r="D12" s="6">
        <f>D4*assedic_TA</f>
        <v>29.04</v>
      </c>
      <c r="E12" s="6">
        <f>E4*assedic_TB</f>
        <v>0</v>
      </c>
      <c r="F12" s="6">
        <f>F4*retraite_TA</f>
        <v>36.299999999999997</v>
      </c>
      <c r="G12" s="6">
        <f>G4*retraite_TB</f>
        <v>0</v>
      </c>
      <c r="H12" s="6">
        <f>H4*retraite_TC</f>
        <v>0</v>
      </c>
      <c r="I12" s="6" t="e">
        <f t="shared" ref="I12:I16" ca="1" si="1">SUM(B12:H12)</f>
        <v>#NAME?</v>
      </c>
      <c r="J12" s="6" t="e">
        <f t="shared" ref="J12:J16" ca="1" si="2">A12-I12</f>
        <v>#NAME?</v>
      </c>
    </row>
    <row r="13" spans="1:10" ht="12.75" customHeight="1" x14ac:dyDescent="0.15">
      <c r="A13" s="5">
        <v>1450</v>
      </c>
      <c r="B13" s="6" t="e">
        <f ca="1">B5*maladie</f>
        <v>#NAME?</v>
      </c>
      <c r="C13" s="6">
        <f>C5*vieillesse</f>
        <v>94.975000000000009</v>
      </c>
      <c r="D13" s="6">
        <f>D5*assedic_TA</f>
        <v>34.800000000000004</v>
      </c>
      <c r="E13" s="6">
        <f>E5*assedic_TB</f>
        <v>0</v>
      </c>
      <c r="F13" s="6">
        <f>F5*retraite_TA</f>
        <v>43.5</v>
      </c>
      <c r="G13" s="6">
        <f>G5*retraite_TB</f>
        <v>0</v>
      </c>
      <c r="H13" s="6">
        <f>H5*retraite_TC</f>
        <v>0</v>
      </c>
      <c r="I13" s="6" t="e">
        <f t="shared" ca="1" si="1"/>
        <v>#NAME?</v>
      </c>
      <c r="J13" s="6" t="e">
        <f t="shared" ca="1" si="2"/>
        <v>#NAME?</v>
      </c>
    </row>
    <row r="14" spans="1:10" ht="12.75" customHeight="1" x14ac:dyDescent="0.15">
      <c r="A14" s="5">
        <v>1690</v>
      </c>
      <c r="B14" s="6" t="e">
        <f ca="1">B6*maladie</f>
        <v>#NAME?</v>
      </c>
      <c r="C14" s="6">
        <f>C6*vieillesse</f>
        <v>110.69500000000001</v>
      </c>
      <c r="D14" s="6">
        <f>D6*assedic_TA</f>
        <v>40.56</v>
      </c>
      <c r="E14" s="6">
        <f>E6*assedic_TB</f>
        <v>0</v>
      </c>
      <c r="F14" s="6">
        <f>F6*retraite_TA</f>
        <v>50.699999999999996</v>
      </c>
      <c r="G14" s="6">
        <f>G6*retraite_TB</f>
        <v>0</v>
      </c>
      <c r="H14" s="6">
        <f>H6*retraite_TC</f>
        <v>0</v>
      </c>
      <c r="I14" s="6" t="e">
        <f t="shared" ca="1" si="1"/>
        <v>#NAME?</v>
      </c>
      <c r="J14" s="6" t="e">
        <f t="shared" ca="1" si="2"/>
        <v>#NAME?</v>
      </c>
    </row>
    <row r="15" spans="1:10" ht="12.75" customHeight="1" x14ac:dyDescent="0.15">
      <c r="A15" s="5">
        <v>2700</v>
      </c>
      <c r="B15" s="6" t="e">
        <f ca="1">B7*maladie</f>
        <v>#NAME?</v>
      </c>
      <c r="C15" s="6">
        <f>C7*vieillesse</f>
        <v>163.75</v>
      </c>
      <c r="D15" s="6">
        <f>D7*assedic_TA</f>
        <v>60</v>
      </c>
      <c r="E15" s="6">
        <f>E7*assedic_TB</f>
        <v>5</v>
      </c>
      <c r="F15" s="6">
        <f>F7*retraite_TA</f>
        <v>75</v>
      </c>
      <c r="G15" s="6">
        <f>G7*retraite_TB</f>
        <v>15</v>
      </c>
      <c r="H15" s="6">
        <f>H7*retraite_TC</f>
        <v>0</v>
      </c>
      <c r="I15" s="6" t="e">
        <f t="shared" ca="1" si="1"/>
        <v>#NAME?</v>
      </c>
      <c r="J15" s="6" t="e">
        <f t="shared" ca="1" si="2"/>
        <v>#NAME?</v>
      </c>
    </row>
    <row r="16" spans="1:10" ht="12.75" customHeight="1" x14ac:dyDescent="0.15">
      <c r="A16" s="5">
        <v>11000</v>
      </c>
      <c r="B16" s="6" t="e">
        <f ca="1">B8*maladie</f>
        <v>#NAME?</v>
      </c>
      <c r="C16" s="6">
        <f>C8*vieillesse</f>
        <v>163.75</v>
      </c>
      <c r="D16" s="6">
        <f>D8*assedic_TA</f>
        <v>60</v>
      </c>
      <c r="E16" s="6">
        <f>E8*assedic_TB</f>
        <v>187.5</v>
      </c>
      <c r="F16" s="6">
        <f>F8*retraite_TA</f>
        <v>75</v>
      </c>
      <c r="G16" s="6">
        <f>G8*retraite_TB</f>
        <v>562.5</v>
      </c>
      <c r="H16" s="6">
        <f>H8*retraite_TC</f>
        <v>100</v>
      </c>
      <c r="I16" s="6" t="e">
        <f t="shared" ca="1" si="1"/>
        <v>#NAME?</v>
      </c>
      <c r="J16" s="6" t="e">
        <f t="shared" ca="1" si="2"/>
        <v>#NAME?</v>
      </c>
    </row>
    <row r="17" spans="1:8" ht="12.75" customHeight="1" x14ac:dyDescent="0.15"/>
    <row r="18" spans="1:8" ht="12.75" customHeight="1" x14ac:dyDescent="0.15"/>
    <row r="19" spans="1:8" ht="12.75" customHeight="1" x14ac:dyDescent="0.15">
      <c r="A19" s="7" t="s">
        <v>24</v>
      </c>
      <c r="C19" s="11" t="s">
        <v>25</v>
      </c>
    </row>
    <row r="20" spans="1:8" ht="12.75" customHeight="1" x14ac:dyDescent="0.15"/>
    <row r="21" spans="1:8" ht="12.75" customHeight="1" x14ac:dyDescent="0.15">
      <c r="A21" s="2" t="s">
        <v>26</v>
      </c>
    </row>
    <row r="22" spans="1:8" ht="28.5" customHeight="1" x14ac:dyDescent="0.15">
      <c r="A22" s="21" t="s">
        <v>27</v>
      </c>
      <c r="B22" s="16"/>
      <c r="C22" s="16"/>
      <c r="D22" s="16"/>
      <c r="E22" s="16"/>
      <c r="F22" s="16"/>
      <c r="G22" s="16"/>
      <c r="H22" s="16"/>
    </row>
    <row r="23" spans="1:8" ht="12.75" customHeight="1" x14ac:dyDescent="0.15">
      <c r="A23" s="2"/>
    </row>
    <row r="24" spans="1:8" ht="12.75" customHeight="1" x14ac:dyDescent="0.15">
      <c r="A24" s="15" t="s">
        <v>2</v>
      </c>
      <c r="B24" s="16"/>
      <c r="C24" s="16"/>
      <c r="D24" s="16"/>
      <c r="E24" s="16"/>
      <c r="F24" s="16"/>
      <c r="G24" s="16"/>
      <c r="H24" s="16"/>
    </row>
    <row r="25" spans="1:8" ht="12.75" customHeight="1" x14ac:dyDescent="0.15">
      <c r="A25" s="12" t="s">
        <v>28</v>
      </c>
    </row>
    <row r="26" spans="1:8" ht="12.75" customHeight="1" x14ac:dyDescent="0.15"/>
    <row r="27" spans="1:8" ht="12.75" customHeight="1" x14ac:dyDescent="0.15"/>
    <row r="28" spans="1:8" ht="12.75" customHeight="1" x14ac:dyDescent="0.15"/>
    <row r="29" spans="1:8" ht="12.75" customHeight="1" x14ac:dyDescent="0.15"/>
    <row r="30" spans="1:8" ht="12.75" customHeight="1" x14ac:dyDescent="0.15"/>
    <row r="31" spans="1:8" ht="12.75" customHeight="1" x14ac:dyDescent="0.15"/>
    <row r="32" spans="1:8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4">
    <mergeCell ref="I10:I11"/>
    <mergeCell ref="J10:J11"/>
    <mergeCell ref="A22:H22"/>
    <mergeCell ref="A24:H24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281624-e994-417b-a962-761043c16a93" xsi:nil="true"/>
    <lcf76f155ced4ddcb4097134ff3c332f xmlns="0ad3e13f-73c5-4138-9446-613fccabc21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69202A38267B3A43B28799B81B43AB93" ma:contentTypeVersion="13" ma:contentTypeDescription="إنشاء مستند جديد." ma:contentTypeScope="" ma:versionID="a12ea0202d2d818abfe11da3597d6e50">
  <xsd:schema xmlns:xsd="http://www.w3.org/2001/XMLSchema" xmlns:xs="http://www.w3.org/2001/XMLSchema" xmlns:p="http://schemas.microsoft.com/office/2006/metadata/properties" xmlns:ns2="0ad3e13f-73c5-4138-9446-613fccabc212" xmlns:ns3="4c281624-e994-417b-a962-761043c16a93" targetNamespace="http://schemas.microsoft.com/office/2006/metadata/properties" ma:root="true" ma:fieldsID="19e09a2e13d2ec60ce34b540e7351258" ns2:_="" ns3:_="">
    <xsd:import namespace="0ad3e13f-73c5-4138-9446-613fccabc212"/>
    <xsd:import namespace="4c281624-e994-417b-a962-761043c16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3e13f-73c5-4138-9446-613fccabc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علامات الصور" ma:readOnly="false" ma:fieldId="{5cf76f15-5ced-4ddc-b409-7134ff3c332f}" ma:taxonomyMulti="true" ma:sspId="5cef938c-1510-4077-bb25-bbac51dcca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81624-e994-417b-a962-761043c16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تمت مشاركته مع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مشتركة مع تفاصيل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fb41854-75e9-44c4-8b3d-3151af21003a}" ma:internalName="TaxCatchAll" ma:showField="CatchAllData" ma:web="4c281624-e994-417b-a962-761043c16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3BA03F-BCC3-481F-8D41-4B16849CF620}">
  <ds:schemaRefs>
    <ds:schemaRef ds:uri="http://schemas.microsoft.com/office/2006/metadata/properties"/>
    <ds:schemaRef ds:uri="http://www.w3.org/2000/xmlns/"/>
    <ds:schemaRef ds:uri="4c281624-e994-417b-a962-761043c16a93"/>
    <ds:schemaRef ds:uri="http://www.w3.org/2001/XMLSchema-instance"/>
    <ds:schemaRef ds:uri="0ad3e13f-73c5-4138-9446-613fccabc21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790B453-C6AD-454E-B4D6-D31BB6ADF382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0ad3e13f-73c5-4138-9446-613fccabc212"/>
    <ds:schemaRef ds:uri="4c281624-e994-417b-a962-761043c16a93"/>
  </ds:schemaRefs>
</ds:datastoreItem>
</file>

<file path=customXml/itemProps3.xml><?xml version="1.0" encoding="utf-8"?>
<ds:datastoreItem xmlns:ds="http://schemas.openxmlformats.org/officeDocument/2006/customXml" ds:itemID="{18592757-0613-4AC3-8AB4-7C69F0D72A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énoncé</vt:lpstr>
      <vt:lpstr>corrigé</vt:lpstr>
      <vt:lpstr>assedic_TA</vt:lpstr>
      <vt:lpstr>assedic_TB</vt:lpstr>
      <vt:lpstr>maladie</vt:lpstr>
      <vt:lpstr>plafond</vt:lpstr>
      <vt:lpstr>retraite_TA</vt:lpstr>
      <vt:lpstr>retraite_TB</vt:lpstr>
      <vt:lpstr>retraite_TC</vt:lpstr>
      <vt:lpstr>vieillesse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ARAB AMEL HALIMA</cp:lastModifiedBy>
  <cp:revision/>
  <dcterms:created xsi:type="dcterms:W3CDTF">2023-05-28T14:49:59Z</dcterms:created>
  <dcterms:modified xsi:type="dcterms:W3CDTF">2023-05-28T17:40:59Z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0x01010069202A38267B3A43B28799B81B43AB93</vt:lpwstr>
  </property>
  <property fmtid="{D5CDD505-2E9C-101B-9397-08002B2CF9AE}" pid="3" name="MediaServiceImageTags">
    <vt:lpwstr/>
  </property>
</Properties>
</file>